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share\24-25\Deadline Dates\"/>
    </mc:Choice>
  </mc:AlternateContent>
  <xr:revisionPtr revIDLastSave="0" documentId="13_ncr:1_{69074BF3-D25D-46D8-A83E-A95C08964FC1}" xr6:coauthVersionLast="47" xr6:coauthVersionMax="47" xr10:uidLastSave="{00000000-0000-0000-0000-000000000000}"/>
  <bookViews>
    <workbookView xWindow="840" yWindow="1020" windowWidth="18705" windowHeight="104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1" l="1"/>
  <c r="H17" i="1"/>
  <c r="S17" i="1"/>
  <c r="H16" i="1"/>
  <c r="H15" i="1"/>
  <c r="S15" i="1"/>
  <c r="H14" i="1"/>
  <c r="H13" i="1"/>
  <c r="H12" i="1"/>
  <c r="S12" i="1"/>
  <c r="H11" i="1"/>
  <c r="G11" i="1"/>
  <c r="S11" i="1"/>
  <c r="H10" i="1"/>
  <c r="G10" i="1"/>
  <c r="J10" i="1"/>
  <c r="H9" i="1"/>
  <c r="H6" i="1"/>
  <c r="M10" i="1"/>
  <c r="P10" i="1"/>
  <c r="S10" i="1"/>
  <c r="M9" i="1"/>
  <c r="P9" i="1"/>
  <c r="H7" i="1"/>
  <c r="S7" i="1"/>
  <c r="S6" i="1"/>
  <c r="S16" i="1"/>
  <c r="P13" i="1"/>
  <c r="M13" i="1" s="1"/>
  <c r="S13" i="1"/>
  <c r="S9" i="1"/>
  <c r="S8" i="1"/>
  <c r="P8" i="1" s="1"/>
  <c r="M8" i="1" s="1"/>
  <c r="J14" i="1"/>
  <c r="M15" i="1" l="1"/>
  <c r="P14" i="1"/>
  <c r="M14" i="1" l="1"/>
  <c r="P6" i="1"/>
  <c r="M6" i="1" s="1"/>
  <c r="J17" i="1" l="1"/>
  <c r="P17" i="1"/>
  <c r="M17" i="1" s="1"/>
  <c r="J16" i="1"/>
  <c r="P16" i="1"/>
  <c r="M16" i="1" s="1"/>
  <c r="J15" i="1"/>
  <c r="J13" i="1"/>
  <c r="J12" i="1"/>
  <c r="G12" i="1" s="1"/>
  <c r="P12" i="1"/>
  <c r="M12" i="1" s="1"/>
  <c r="J11" i="1"/>
  <c r="P11" i="1"/>
  <c r="M11" i="1" s="1"/>
  <c r="J9" i="1"/>
  <c r="G9" i="1" s="1"/>
  <c r="J8" i="1"/>
  <c r="H8" i="1" s="1"/>
  <c r="J7" i="1"/>
  <c r="P7" i="1"/>
  <c r="M7" i="1" s="1"/>
  <c r="J6" i="1"/>
  <c r="G16" i="1" l="1"/>
  <c r="I7" i="1"/>
  <c r="L14" i="1"/>
  <c r="O14" i="1"/>
  <c r="I14" i="1" l="1"/>
  <c r="E17" i="1"/>
  <c r="E16" i="1"/>
  <c r="E15" i="1"/>
  <c r="E14" i="1"/>
  <c r="E13" i="1"/>
  <c r="E12" i="1"/>
  <c r="E11" i="1"/>
  <c r="E10" i="1"/>
  <c r="E9" i="1"/>
  <c r="E8" i="1"/>
  <c r="E7" i="1"/>
  <c r="E6" i="1"/>
  <c r="C17" i="1"/>
  <c r="C16" i="1"/>
  <c r="C15" i="1"/>
  <c r="C14" i="1"/>
  <c r="C13" i="1"/>
  <c r="C12" i="1"/>
  <c r="C11" i="1"/>
  <c r="C10" i="1"/>
  <c r="C9" i="1"/>
  <c r="C8" i="1"/>
  <c r="C7" i="1"/>
  <c r="C6" i="1"/>
  <c r="U17" i="1"/>
  <c r="U16" i="1"/>
  <c r="U15" i="1"/>
  <c r="U14" i="1"/>
  <c r="U13" i="1"/>
  <c r="U12" i="1"/>
  <c r="U11" i="1"/>
  <c r="U10" i="1"/>
  <c r="U9" i="1"/>
  <c r="U8" i="1"/>
  <c r="U7" i="1"/>
  <c r="U6" i="1"/>
  <c r="R15" i="1"/>
  <c r="R17" i="1"/>
  <c r="R7" i="1"/>
  <c r="R9" i="1"/>
  <c r="R13" i="1"/>
  <c r="R14" i="1"/>
  <c r="O10" i="1" l="1"/>
  <c r="L10" i="1"/>
  <c r="O13" i="1"/>
  <c r="L13" i="1"/>
  <c r="O15" i="1"/>
  <c r="L15" i="1"/>
  <c r="R10" i="1"/>
  <c r="I16" i="1"/>
  <c r="I15" i="1"/>
  <c r="I17" i="1"/>
  <c r="I6" i="1"/>
  <c r="R11" i="1"/>
  <c r="G8" i="1"/>
  <c r="R12" i="1"/>
  <c r="G7" i="1"/>
  <c r="R8" i="1"/>
  <c r="G14" i="1"/>
  <c r="R16" i="1"/>
  <c r="R6" i="1"/>
  <c r="I8" i="1" l="1"/>
  <c r="I9" i="1"/>
  <c r="G17" i="1"/>
  <c r="I10" i="1"/>
  <c r="G6" i="1"/>
  <c r="O6" i="1"/>
  <c r="L6" i="1"/>
  <c r="O7" i="1"/>
  <c r="L7" i="1"/>
  <c r="O8" i="1"/>
  <c r="L8" i="1"/>
  <c r="O9" i="1"/>
  <c r="L9" i="1"/>
  <c r="O16" i="1"/>
  <c r="L16" i="1"/>
  <c r="O17" i="1"/>
  <c r="L17" i="1"/>
  <c r="O12" i="1"/>
  <c r="L12" i="1"/>
  <c r="O11" i="1"/>
  <c r="L11" i="1"/>
  <c r="G15" i="1"/>
  <c r="I13" i="1"/>
  <c r="G13" i="1"/>
  <c r="I11" i="1"/>
  <c r="I12" i="1"/>
</calcChain>
</file>

<file path=xl/sharedStrings.xml><?xml version="1.0" encoding="utf-8"?>
<sst xmlns="http://schemas.openxmlformats.org/spreadsheetml/2006/main" count="32" uniqueCount="30">
  <si>
    <t>MONTH</t>
  </si>
  <si>
    <t>Any submission received after the deadline date will be held over until the following month.  However, if this should involve a deduction or cessation of salary, please telephone the Payroll Office.</t>
  </si>
  <si>
    <t>email contacts</t>
  </si>
  <si>
    <t>for submission of Monthly Input sheets</t>
  </si>
  <si>
    <t>for weekly submission of Sickness Reports (due every Monday)</t>
  </si>
  <si>
    <t>Pay Day</t>
  </si>
  <si>
    <r>
      <t xml:space="preserve">Monthly Input Sheet                            </t>
    </r>
    <r>
      <rPr>
        <sz val="8"/>
        <rFont val="Arial"/>
        <family val="2"/>
      </rPr>
      <t xml:space="preserve"> (authorised personnel only)</t>
    </r>
  </si>
  <si>
    <t>Departmental                     cut-off dates for                Monthly Input Sheet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</si>
  <si>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</si>
  <si>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</si>
  <si>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</si>
  <si>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</si>
  <si>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</si>
  <si>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</si>
  <si>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</si>
  <si>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</si>
  <si>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</si>
  <si>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</si>
  <si>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</si>
  <si>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</si>
  <si>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Payroll info only</t>
  </si>
  <si>
    <t>Bacs                      input Days</t>
  </si>
  <si>
    <t>Linda's Supervisors only</t>
  </si>
  <si>
    <t xml:space="preserve">absence@abdn.ac.uk </t>
  </si>
  <si>
    <t xml:space="preserve">payroll@abdn.ac.uk </t>
  </si>
  <si>
    <r>
      <t xml:space="preserve">Final date for submission of Temporary Services.         </t>
    </r>
    <r>
      <rPr>
        <b/>
        <sz val="10"/>
        <rFont val="Arial"/>
        <family val="2"/>
      </rPr>
      <t xml:space="preserve"> (</t>
    </r>
    <r>
      <rPr>
        <b/>
        <sz val="8"/>
        <rFont val="Arial"/>
        <family val="2"/>
      </rPr>
      <t>Paid monthly in arrears)</t>
    </r>
  </si>
  <si>
    <t>Sickness to be Processed</t>
  </si>
  <si>
    <t>Payroll    Calculate</t>
  </si>
  <si>
    <t>Payroll Office Dates 2024-25</t>
  </si>
  <si>
    <r>
      <t>Final Date to receive Data
into the Payroll Office</t>
    </r>
    <r>
      <rPr>
        <sz val="8"/>
        <rFont val="Arial"/>
        <family val="2"/>
      </rPr>
      <t xml:space="preserve">                                          </t>
    </r>
    <r>
      <rPr>
        <b/>
        <sz val="8"/>
        <rFont val="Arial"/>
        <family val="2"/>
      </rPr>
      <t xml:space="preserve"> (Excluding Temporary Services)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</si>
</sst>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\ mmm\ yy"/>
    <numFmt numFmtId="165" formatCode="dddd\,"/>
    <numFmt numFmtId="166" formatCode="ddd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2" applyNumberFormat="1" applyFont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2" fillId="2" borderId="2" xfId="0" applyNumberFormat="1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/>
    </xf>
    <xf numFmtId="165" fontId="8" fillId="3" borderId="4" xfId="0" applyNumberFormat="1" applyFont="1" applyFill="1" applyBorder="1" applyAlignment="1">
      <alignment vertical="center" wrapText="1"/>
    </xf>
    <xf numFmtId="43" fontId="8" fillId="0" borderId="5" xfId="1" applyFont="1" applyBorder="1" applyAlignment="1">
      <alignment horizontal="left" vertical="center" wrapText="1"/>
    </xf>
    <xf numFmtId="165" fontId="8" fillId="4" borderId="4" xfId="0" applyNumberFormat="1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left" vertical="center"/>
    </xf>
    <xf numFmtId="166" fontId="8" fillId="0" borderId="4" xfId="0" applyNumberFormat="1" applyFont="1" applyBorder="1" applyAlignment="1">
      <alignment vertical="center" wrapText="1"/>
    </xf>
    <xf numFmtId="0" fontId="11" fillId="0" borderId="0" xfId="2" applyAlignment="1" applyProtection="1">
      <alignment vertical="center"/>
    </xf>
    <xf numFmtId="0" fontId="11" fillId="0" borderId="0" xfId="2" applyNumberFormat="1" applyAlignment="1" applyProtection="1">
      <alignment horizontal="left" vertical="center"/>
    </xf>
    <xf numFmtId="165" fontId="8" fillId="0" borderId="4" xfId="0" applyNumberFormat="1" applyFont="1" applyBorder="1" applyAlignment="1">
      <alignment horizontal="right" vertical="center" wrapText="1"/>
    </xf>
    <xf numFmtId="0" fontId="2" fillId="2" borderId="14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5" fontId="8" fillId="0" borderId="4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yroll@abdn.ac.uk" TargetMode="External"/><Relationship Id="rId1" Type="http://schemas.openxmlformats.org/officeDocument/2006/relationships/hyperlink" Target="mailto:absence@abdn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"/>
  <sheetViews>
    <sheetView showGridLines="0" tabSelected="1" zoomScale="90" zoomScaleNormal="90" workbookViewId="0">
      <selection activeCell="A33" sqref="A33"/>
    </sheetView>
  </sheetViews>
  <sheetFormatPr defaultColWidth="18.7109375" defaultRowHeight="12.75" x14ac:dyDescent="0.2"/>
  <cols>
    <col min="1" max="1" width="11.42578125" style="4" bestFit="1" customWidth="1"/>
    <col min="2" max="2" width="4.7109375" style="12" customWidth="1"/>
    <col min="3" max="3" width="13.7109375" style="1" customWidth="1"/>
    <col min="4" max="6" width="13.7109375" style="6" customWidth="1"/>
    <col min="7" max="7" width="11.5703125" style="1" hidden="1" customWidth="1"/>
    <col min="8" max="8" width="12.85546875" style="6" hidden="1" customWidth="1"/>
    <col min="9" max="9" width="11.85546875" style="1" hidden="1" customWidth="1"/>
    <col min="10" max="10" width="10.140625" style="6" hidden="1" customWidth="1"/>
    <col min="11" max="12" width="4.7109375" style="1" hidden="1" customWidth="1"/>
    <col min="13" max="13" width="11.85546875" style="1" hidden="1" customWidth="1"/>
    <col min="14" max="15" width="4.7109375" style="1" hidden="1" customWidth="1"/>
    <col min="16" max="16" width="10.7109375" style="1" hidden="1" customWidth="1"/>
    <col min="17" max="17" width="4.7109375" style="1" hidden="1" customWidth="1"/>
    <col min="18" max="18" width="5" style="1" hidden="1" customWidth="1"/>
    <col min="19" max="19" width="10.140625" style="6" hidden="1" customWidth="1"/>
    <col min="20" max="20" width="4.7109375" style="1" customWidth="1"/>
    <col min="21" max="21" width="11.85546875" style="1" bestFit="1" customWidth="1"/>
    <col min="22" max="22" width="10.140625" style="6" bestFit="1" customWidth="1"/>
    <col min="23" max="16384" width="18.7109375" style="1"/>
  </cols>
  <sheetData>
    <row r="1" spans="1:22" ht="30" x14ac:dyDescent="0.2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3" spans="1:22" x14ac:dyDescent="0.2">
      <c r="G3" s="54" t="s">
        <v>22</v>
      </c>
      <c r="H3" s="56"/>
      <c r="I3" s="56"/>
      <c r="J3" s="55"/>
      <c r="K3" s="33"/>
      <c r="L3" s="54" t="s">
        <v>20</v>
      </c>
      <c r="M3" s="55"/>
      <c r="O3" s="54" t="s">
        <v>20</v>
      </c>
      <c r="P3" s="55"/>
      <c r="R3" s="54" t="s">
        <v>20</v>
      </c>
      <c r="S3" s="55"/>
    </row>
    <row r="4" spans="1:22" ht="21" customHeight="1" x14ac:dyDescent="0.2">
      <c r="A4" s="37" t="s">
        <v>0</v>
      </c>
      <c r="B4" s="2"/>
      <c r="C4" s="43" t="s">
        <v>25</v>
      </c>
      <c r="D4" s="44"/>
      <c r="E4" s="39" t="s">
        <v>29</v>
      </c>
      <c r="F4" s="40"/>
      <c r="G4" s="46" t="s">
        <v>7</v>
      </c>
      <c r="H4" s="47"/>
      <c r="I4" s="46" t="s">
        <v>6</v>
      </c>
      <c r="J4" s="47"/>
      <c r="K4" s="3"/>
      <c r="L4" s="43" t="s">
        <v>26</v>
      </c>
      <c r="M4" s="44"/>
      <c r="N4" s="32"/>
      <c r="O4" s="43" t="s">
        <v>27</v>
      </c>
      <c r="P4" s="44"/>
      <c r="Q4" s="32"/>
      <c r="R4" s="43" t="s">
        <v>21</v>
      </c>
      <c r="S4" s="44"/>
      <c r="T4" s="3"/>
      <c r="U4" s="50" t="s">
        <v>5</v>
      </c>
      <c r="V4" s="51"/>
    </row>
    <row r="5" spans="1:22" ht="46.9" customHeight="1" x14ac:dyDescent="0.2">
      <c r="A5" s="38"/>
      <c r="B5" s="2"/>
      <c r="C5" s="41"/>
      <c r="D5" s="45"/>
      <c r="E5" s="41"/>
      <c r="F5" s="42"/>
      <c r="G5" s="48"/>
      <c r="H5" s="49"/>
      <c r="I5" s="48"/>
      <c r="J5" s="49"/>
      <c r="K5" s="3"/>
      <c r="L5" s="41"/>
      <c r="M5" s="45"/>
      <c r="N5" s="32"/>
      <c r="O5" s="41"/>
      <c r="P5" s="45"/>
      <c r="Q5" s="32"/>
      <c r="R5" s="41"/>
      <c r="S5" s="45"/>
      <c r="T5" s="3"/>
      <c r="U5" s="52"/>
      <c r="V5" s="53"/>
    </row>
    <row r="6" spans="1:22" s="5" customFormat="1" ht="30" customHeight="1" x14ac:dyDescent="0.2">
      <c r="A6" s="25" t="s">
        <v>8</v>
      </c>
      <c r="B6" s="22"/>
      <c r="C6" s="31">
        <f t="shared" ref="C6:C17" si="0">SUM(D6)</f>
        <v>45392</v>
      </c>
      <c r="D6" s="23">
        <v>45392</v>
      </c>
      <c r="E6" s="31">
        <f t="shared" ref="E6:E17" si="1">SUM(F6)</f>
        <v>45397</v>
      </c>
      <c r="F6" s="23">
        <v>45397</v>
      </c>
      <c r="G6" s="24">
        <f t="shared" ref="G6:G17" si="2">SUM(H6)</f>
        <v>45389</v>
      </c>
      <c r="H6" s="27">
        <f>SUM(J6-7)</f>
        <v>45389</v>
      </c>
      <c r="I6" s="26">
        <f t="shared" ref="I6:I11" si="3">SUM(J6)</f>
        <v>45396</v>
      </c>
      <c r="J6" s="27">
        <f>SUM(S6-11)</f>
        <v>45396</v>
      </c>
      <c r="K6" s="3"/>
      <c r="L6" s="28">
        <f t="shared" ref="L6" si="4">SUM(M6)</f>
        <v>45400</v>
      </c>
      <c r="M6" s="23">
        <f>SUM(P6-1)</f>
        <v>45400</v>
      </c>
      <c r="N6" s="32"/>
      <c r="O6" s="28">
        <f t="shared" ref="O6" si="5">SUM(P6)</f>
        <v>45401</v>
      </c>
      <c r="P6" s="23">
        <f>SUM(S6-6)</f>
        <v>45401</v>
      </c>
      <c r="Q6" s="32"/>
      <c r="R6" s="28">
        <f t="shared" ref="R6:R17" si="6">SUM(S6)</f>
        <v>45407</v>
      </c>
      <c r="S6" s="23">
        <f>SUM(V6-5)</f>
        <v>45407</v>
      </c>
      <c r="T6" s="3"/>
      <c r="U6" s="35">
        <f t="shared" ref="U6:U17" si="7">SUM(V6)</f>
        <v>45412</v>
      </c>
      <c r="V6" s="23">
        <v>45412</v>
      </c>
    </row>
    <row r="7" spans="1:22" s="5" customFormat="1" ht="30" customHeight="1" x14ac:dyDescent="0.2">
      <c r="A7" s="25" t="s">
        <v>9</v>
      </c>
      <c r="B7" s="22"/>
      <c r="C7" s="31">
        <f t="shared" si="0"/>
        <v>45422</v>
      </c>
      <c r="D7" s="23">
        <v>45422</v>
      </c>
      <c r="E7" s="31">
        <f t="shared" si="1"/>
        <v>45427</v>
      </c>
      <c r="F7" s="23">
        <v>45427</v>
      </c>
      <c r="G7" s="24">
        <f>SUM(H7)</f>
        <v>45424</v>
      </c>
      <c r="H7" s="27">
        <f>SUM(J7-5)</f>
        <v>45424</v>
      </c>
      <c r="I7" s="26">
        <f t="shared" si="3"/>
        <v>45429</v>
      </c>
      <c r="J7" s="27">
        <f t="shared" ref="J7:J17" si="8">SUM(S7-11)</f>
        <v>45429</v>
      </c>
      <c r="K7" s="3"/>
      <c r="L7" s="28">
        <f>SUM(M7)</f>
        <v>45433</v>
      </c>
      <c r="M7" s="23">
        <f t="shared" ref="M7:M17" si="9">SUM(P7-1)</f>
        <v>45433</v>
      </c>
      <c r="N7" s="32"/>
      <c r="O7" s="28">
        <f>SUM(P7)</f>
        <v>45434</v>
      </c>
      <c r="P7" s="23">
        <f>SUM(S7-6)</f>
        <v>45434</v>
      </c>
      <c r="Q7" s="32"/>
      <c r="R7" s="28">
        <f>SUM(S7)</f>
        <v>45440</v>
      </c>
      <c r="S7" s="23">
        <f>SUM(V7-3)</f>
        <v>45440</v>
      </c>
      <c r="T7" s="3"/>
      <c r="U7" s="35">
        <f t="shared" si="7"/>
        <v>45443</v>
      </c>
      <c r="V7" s="23">
        <v>45443</v>
      </c>
    </row>
    <row r="8" spans="1:22" s="5" customFormat="1" ht="30" customHeight="1" x14ac:dyDescent="0.2">
      <c r="A8" s="25" t="s">
        <v>10</v>
      </c>
      <c r="B8" s="22"/>
      <c r="C8" s="31">
        <f t="shared" si="0"/>
        <v>45453</v>
      </c>
      <c r="D8" s="23">
        <v>45453</v>
      </c>
      <c r="E8" s="31">
        <f t="shared" si="1"/>
        <v>45457</v>
      </c>
      <c r="F8" s="23">
        <v>45457</v>
      </c>
      <c r="G8" s="24">
        <f t="shared" si="2"/>
        <v>45452</v>
      </c>
      <c r="H8" s="27">
        <f>SUM(J8-8)+2</f>
        <v>45452</v>
      </c>
      <c r="I8" s="26">
        <f t="shared" si="3"/>
        <v>45458</v>
      </c>
      <c r="J8" s="27">
        <f>SUM(S8-11)+1</f>
        <v>45458</v>
      </c>
      <c r="K8" s="3"/>
      <c r="L8" s="28">
        <f t="shared" ref="L8:L9" si="10">SUM(M8)</f>
        <v>45461</v>
      </c>
      <c r="M8" s="23">
        <f>SUM(P8-3)+2</f>
        <v>45461</v>
      </c>
      <c r="N8" s="34"/>
      <c r="O8" s="28">
        <f t="shared" ref="O8:O9" si="11">SUM(P8)</f>
        <v>45462</v>
      </c>
      <c r="P8" s="23">
        <f>SUM(S8-6)</f>
        <v>45462</v>
      </c>
      <c r="Q8" s="34"/>
      <c r="R8" s="28">
        <f t="shared" si="6"/>
        <v>45468</v>
      </c>
      <c r="S8" s="23">
        <f>SUM(V8-3)</f>
        <v>45468</v>
      </c>
      <c r="T8" s="3"/>
      <c r="U8" s="35">
        <f t="shared" si="7"/>
        <v>45471</v>
      </c>
      <c r="V8" s="23">
        <v>45471</v>
      </c>
    </row>
    <row r="9" spans="1:22" s="5" customFormat="1" ht="30" customHeight="1" x14ac:dyDescent="0.2">
      <c r="A9" s="25" t="s">
        <v>11</v>
      </c>
      <c r="B9" s="22"/>
      <c r="C9" s="31">
        <f t="shared" si="0"/>
        <v>45483</v>
      </c>
      <c r="D9" s="23">
        <v>45483</v>
      </c>
      <c r="E9" s="31">
        <f t="shared" si="1"/>
        <v>45488</v>
      </c>
      <c r="F9" s="23">
        <v>45488</v>
      </c>
      <c r="G9" s="24">
        <f>SUM(H9)</f>
        <v>45480</v>
      </c>
      <c r="H9" s="27">
        <f>SUM(J9-8)</f>
        <v>45480</v>
      </c>
      <c r="I9" s="26">
        <f t="shared" si="3"/>
        <v>45488</v>
      </c>
      <c r="J9" s="27">
        <f t="shared" si="8"/>
        <v>45488</v>
      </c>
      <c r="K9" s="3"/>
      <c r="L9" s="28">
        <f t="shared" si="10"/>
        <v>45492</v>
      </c>
      <c r="M9" s="23">
        <f>SUM(P9-3)</f>
        <v>45492</v>
      </c>
      <c r="N9" s="34"/>
      <c r="O9" s="28">
        <f t="shared" si="11"/>
        <v>45495</v>
      </c>
      <c r="P9" s="23">
        <f>SUM(S9-4)</f>
        <v>45495</v>
      </c>
      <c r="Q9" s="34"/>
      <c r="R9" s="28">
        <f t="shared" si="6"/>
        <v>45499</v>
      </c>
      <c r="S9" s="23">
        <f>SUM(V9-5)</f>
        <v>45499</v>
      </c>
      <c r="T9" s="3"/>
      <c r="U9" s="35">
        <f t="shared" si="7"/>
        <v>45504</v>
      </c>
      <c r="V9" s="23">
        <v>45504</v>
      </c>
    </row>
    <row r="10" spans="1:22" s="5" customFormat="1" ht="30" customHeight="1" x14ac:dyDescent="0.2">
      <c r="A10" s="25" t="s">
        <v>12</v>
      </c>
      <c r="B10" s="22"/>
      <c r="C10" s="31">
        <f t="shared" si="0"/>
        <v>45513</v>
      </c>
      <c r="D10" s="23">
        <v>45513</v>
      </c>
      <c r="E10" s="31">
        <f t="shared" si="1"/>
        <v>45519</v>
      </c>
      <c r="F10" s="23">
        <v>45519</v>
      </c>
      <c r="G10" s="24">
        <f>SUM(H10)</f>
        <v>45515</v>
      </c>
      <c r="H10" s="27">
        <f>SUM(J10-8)+3</f>
        <v>45515</v>
      </c>
      <c r="I10" s="26">
        <f t="shared" si="3"/>
        <v>45520</v>
      </c>
      <c r="J10" s="27">
        <f>SUM(S10-11)</f>
        <v>45520</v>
      </c>
      <c r="K10" s="3"/>
      <c r="L10" s="28">
        <f>SUM(M10)</f>
        <v>45524</v>
      </c>
      <c r="M10" s="23">
        <f>SUM(P10-1)</f>
        <v>45524</v>
      </c>
      <c r="N10" s="34"/>
      <c r="O10" s="28">
        <f>SUM(P10)</f>
        <v>45525</v>
      </c>
      <c r="P10" s="23">
        <f>SUM(S10-6)</f>
        <v>45525</v>
      </c>
      <c r="Q10" s="34"/>
      <c r="R10" s="28">
        <f>SUM(S10)</f>
        <v>45531</v>
      </c>
      <c r="S10" s="23">
        <f>SUM(V10-3)</f>
        <v>45531</v>
      </c>
      <c r="T10" s="3"/>
      <c r="U10" s="35">
        <f t="shared" si="7"/>
        <v>45534</v>
      </c>
      <c r="V10" s="23">
        <v>45534</v>
      </c>
    </row>
    <row r="11" spans="1:22" s="5" customFormat="1" ht="30" customHeight="1" x14ac:dyDescent="0.2">
      <c r="A11" s="25" t="s">
        <v>13</v>
      </c>
      <c r="B11" s="22"/>
      <c r="C11" s="31">
        <f t="shared" si="0"/>
        <v>45545</v>
      </c>
      <c r="D11" s="23">
        <v>45545</v>
      </c>
      <c r="E11" s="31">
        <f t="shared" si="1"/>
        <v>45548</v>
      </c>
      <c r="F11" s="23">
        <v>45548</v>
      </c>
      <c r="G11" s="24">
        <f>SUM(H11)</f>
        <v>45543</v>
      </c>
      <c r="H11" s="27">
        <f>SUM(J11-8)+2</f>
        <v>45543</v>
      </c>
      <c r="I11" s="26">
        <f t="shared" si="3"/>
        <v>45549</v>
      </c>
      <c r="J11" s="27">
        <f t="shared" si="8"/>
        <v>45549</v>
      </c>
      <c r="K11" s="3"/>
      <c r="L11" s="28">
        <f t="shared" ref="L11:L17" si="12">SUM(M11)</f>
        <v>45553</v>
      </c>
      <c r="M11" s="23">
        <f>SUM(P11-1)</f>
        <v>45553</v>
      </c>
      <c r="N11" s="34"/>
      <c r="O11" s="28">
        <f t="shared" ref="O11:O17" si="13">SUM(P11)</f>
        <v>45554</v>
      </c>
      <c r="P11" s="23">
        <f t="shared" ref="P11:P17" si="14">SUM(S11-6)</f>
        <v>45554</v>
      </c>
      <c r="Q11" s="34"/>
      <c r="R11" s="28">
        <f t="shared" si="6"/>
        <v>45560</v>
      </c>
      <c r="S11" s="23">
        <f>SUM(V11-3)-2</f>
        <v>45560</v>
      </c>
      <c r="T11" s="3"/>
      <c r="U11" s="35">
        <f t="shared" si="7"/>
        <v>45565</v>
      </c>
      <c r="V11" s="23">
        <v>45565</v>
      </c>
    </row>
    <row r="12" spans="1:22" s="5" customFormat="1" ht="30" customHeight="1" x14ac:dyDescent="0.2">
      <c r="A12" s="25" t="s">
        <v>14</v>
      </c>
      <c r="B12" s="22"/>
      <c r="C12" s="31">
        <f t="shared" si="0"/>
        <v>45575</v>
      </c>
      <c r="D12" s="23">
        <v>45575</v>
      </c>
      <c r="E12" s="31">
        <f t="shared" si="1"/>
        <v>45580</v>
      </c>
      <c r="F12" s="23">
        <v>45580</v>
      </c>
      <c r="G12" s="24">
        <f>SUM(H12)</f>
        <v>45571</v>
      </c>
      <c r="H12" s="27">
        <f>SUM(J12-8)-3</f>
        <v>45571</v>
      </c>
      <c r="I12" s="26">
        <f t="shared" ref="I12:I15" si="15">SUM(J12)</f>
        <v>45582</v>
      </c>
      <c r="J12" s="27">
        <f t="shared" si="8"/>
        <v>45582</v>
      </c>
      <c r="K12" s="3"/>
      <c r="L12" s="28">
        <f t="shared" si="12"/>
        <v>45586</v>
      </c>
      <c r="M12" s="23">
        <f>SUM(P12-1)</f>
        <v>45586</v>
      </c>
      <c r="N12" s="34"/>
      <c r="O12" s="28">
        <f t="shared" si="13"/>
        <v>45587</v>
      </c>
      <c r="P12" s="23">
        <f t="shared" si="14"/>
        <v>45587</v>
      </c>
      <c r="Q12" s="34"/>
      <c r="R12" s="28">
        <f t="shared" si="6"/>
        <v>45593</v>
      </c>
      <c r="S12" s="23">
        <f>SUM(V12-3)</f>
        <v>45593</v>
      </c>
      <c r="T12" s="3"/>
      <c r="U12" s="35">
        <f t="shared" si="7"/>
        <v>45596</v>
      </c>
      <c r="V12" s="23">
        <v>45596</v>
      </c>
    </row>
    <row r="13" spans="1:22" s="5" customFormat="1" ht="30" customHeight="1" x14ac:dyDescent="0.2">
      <c r="A13" s="25" t="s">
        <v>15</v>
      </c>
      <c r="B13" s="22"/>
      <c r="C13" s="31">
        <f t="shared" si="0"/>
        <v>45604</v>
      </c>
      <c r="D13" s="23">
        <v>45604</v>
      </c>
      <c r="E13" s="31">
        <f t="shared" si="1"/>
        <v>45611</v>
      </c>
      <c r="F13" s="23">
        <v>45611</v>
      </c>
      <c r="G13" s="24">
        <f t="shared" si="2"/>
        <v>45606</v>
      </c>
      <c r="H13" s="27">
        <f>SUM(J13-8)+2</f>
        <v>45606</v>
      </c>
      <c r="I13" s="26">
        <f>SUM(J13)</f>
        <v>45612</v>
      </c>
      <c r="J13" s="27">
        <f>SUM(S13-11)+1</f>
        <v>45612</v>
      </c>
      <c r="K13" s="3"/>
      <c r="L13" s="28">
        <f t="shared" si="12"/>
        <v>45615</v>
      </c>
      <c r="M13" s="23">
        <f>SUM(P13-1)</f>
        <v>45615</v>
      </c>
      <c r="N13" s="34"/>
      <c r="O13" s="28">
        <f t="shared" si="13"/>
        <v>45616</v>
      </c>
      <c r="P13" s="23">
        <f>SUM(S13-6)</f>
        <v>45616</v>
      </c>
      <c r="Q13" s="34"/>
      <c r="R13" s="28">
        <f t="shared" si="6"/>
        <v>45622</v>
      </c>
      <c r="S13" s="23">
        <f>SUM(V13-3)</f>
        <v>45622</v>
      </c>
      <c r="T13" s="3"/>
      <c r="U13" s="35">
        <f t="shared" si="7"/>
        <v>45625</v>
      </c>
      <c r="V13" s="23">
        <v>45625</v>
      </c>
    </row>
    <row r="14" spans="1:22" s="5" customFormat="1" ht="30" customHeight="1" x14ac:dyDescent="0.2">
      <c r="A14" s="25" t="s">
        <v>16</v>
      </c>
      <c r="B14" s="22"/>
      <c r="C14" s="31">
        <f t="shared" si="0"/>
        <v>45632</v>
      </c>
      <c r="D14" s="23">
        <v>45632</v>
      </c>
      <c r="E14" s="31">
        <f t="shared" si="1"/>
        <v>45632</v>
      </c>
      <c r="F14" s="23">
        <v>45632</v>
      </c>
      <c r="G14" s="24">
        <f t="shared" si="2"/>
        <v>45627</v>
      </c>
      <c r="H14" s="27">
        <f>SUM(J14-7)-2</f>
        <v>45627</v>
      </c>
      <c r="I14" s="26">
        <f>SUM(J14)</f>
        <v>45636</v>
      </c>
      <c r="J14" s="27">
        <f>SUM(S14-11)+2</f>
        <v>45636</v>
      </c>
      <c r="K14" s="3"/>
      <c r="L14" s="28">
        <f t="shared" si="12"/>
        <v>45638</v>
      </c>
      <c r="M14" s="23">
        <f t="shared" si="9"/>
        <v>45638</v>
      </c>
      <c r="N14" s="34"/>
      <c r="O14" s="28">
        <f t="shared" si="13"/>
        <v>45639</v>
      </c>
      <c r="P14" s="23">
        <f t="shared" si="14"/>
        <v>45639</v>
      </c>
      <c r="Q14" s="34"/>
      <c r="R14" s="28">
        <f t="shared" si="6"/>
        <v>45645</v>
      </c>
      <c r="S14" s="23">
        <v>45645</v>
      </c>
      <c r="T14" s="3"/>
      <c r="U14" s="35">
        <f t="shared" si="7"/>
        <v>45657</v>
      </c>
      <c r="V14" s="23">
        <v>45657</v>
      </c>
    </row>
    <row r="15" spans="1:22" s="5" customFormat="1" ht="30" customHeight="1" x14ac:dyDescent="0.2">
      <c r="A15" s="25" t="s">
        <v>17</v>
      </c>
      <c r="B15" s="22"/>
      <c r="C15" s="31">
        <f t="shared" si="0"/>
        <v>45667</v>
      </c>
      <c r="D15" s="23">
        <v>45667</v>
      </c>
      <c r="E15" s="31">
        <f t="shared" si="1"/>
        <v>45672</v>
      </c>
      <c r="F15" s="23">
        <v>45672</v>
      </c>
      <c r="G15" s="24">
        <f t="shared" si="2"/>
        <v>45669</v>
      </c>
      <c r="H15" s="27">
        <f>SUM(J15-8)+4</f>
        <v>45669</v>
      </c>
      <c r="I15" s="26">
        <f t="shared" si="15"/>
        <v>45673</v>
      </c>
      <c r="J15" s="27">
        <f>SUM(S15-11)-1</f>
        <v>45673</v>
      </c>
      <c r="K15" s="3"/>
      <c r="L15" s="28">
        <f t="shared" si="12"/>
        <v>45676</v>
      </c>
      <c r="M15" s="23">
        <f>SUM(P15-1)-2</f>
        <v>45676</v>
      </c>
      <c r="N15" s="32"/>
      <c r="O15" s="28">
        <f t="shared" si="13"/>
        <v>45679</v>
      </c>
      <c r="P15" s="23">
        <f>SUM(S15-6)</f>
        <v>45679</v>
      </c>
      <c r="Q15" s="32"/>
      <c r="R15" s="28">
        <f t="shared" si="6"/>
        <v>45685</v>
      </c>
      <c r="S15" s="23">
        <f>SUM(V15-3)</f>
        <v>45685</v>
      </c>
      <c r="T15" s="3"/>
      <c r="U15" s="35">
        <f t="shared" si="7"/>
        <v>45688</v>
      </c>
      <c r="V15" s="23">
        <v>45688</v>
      </c>
    </row>
    <row r="16" spans="1:22" s="5" customFormat="1" ht="30" customHeight="1" x14ac:dyDescent="0.2">
      <c r="A16" s="25" t="s">
        <v>18</v>
      </c>
      <c r="B16" s="22"/>
      <c r="C16" s="31">
        <f t="shared" si="0"/>
        <v>45698</v>
      </c>
      <c r="D16" s="23">
        <v>45698</v>
      </c>
      <c r="E16" s="31">
        <f t="shared" si="1"/>
        <v>45702</v>
      </c>
      <c r="F16" s="23">
        <v>45702</v>
      </c>
      <c r="G16" s="24">
        <f>SUM(H16)</f>
        <v>45697</v>
      </c>
      <c r="H16" s="27">
        <f>SUM(J16-8)</f>
        <v>45697</v>
      </c>
      <c r="I16" s="26">
        <f>SUM(J16)</f>
        <v>45705</v>
      </c>
      <c r="J16" s="27">
        <f>SUM(S16-11)+3</f>
        <v>45705</v>
      </c>
      <c r="K16" s="3"/>
      <c r="L16" s="28">
        <f t="shared" si="12"/>
        <v>45706</v>
      </c>
      <c r="M16" s="23">
        <f t="shared" si="9"/>
        <v>45706</v>
      </c>
      <c r="N16" s="32"/>
      <c r="O16" s="28">
        <f t="shared" si="13"/>
        <v>45707</v>
      </c>
      <c r="P16" s="23">
        <f t="shared" si="14"/>
        <v>45707</v>
      </c>
      <c r="Q16" s="32"/>
      <c r="R16" s="28">
        <f t="shared" si="6"/>
        <v>45713</v>
      </c>
      <c r="S16" s="23">
        <f>SUM(V16-3)</f>
        <v>45713</v>
      </c>
      <c r="T16" s="3"/>
      <c r="U16" s="35">
        <f t="shared" si="7"/>
        <v>45716</v>
      </c>
      <c r="V16" s="23">
        <v>45716</v>
      </c>
    </row>
    <row r="17" spans="1:22" s="5" customFormat="1" ht="30" customHeight="1" x14ac:dyDescent="0.2">
      <c r="A17" s="25" t="s">
        <v>19</v>
      </c>
      <c r="B17" s="22"/>
      <c r="C17" s="31">
        <f t="shared" si="0"/>
        <v>45726</v>
      </c>
      <c r="D17" s="23">
        <v>45726</v>
      </c>
      <c r="E17" s="31">
        <f t="shared" si="1"/>
        <v>45730</v>
      </c>
      <c r="F17" s="23">
        <v>45730</v>
      </c>
      <c r="G17" s="24">
        <f t="shared" si="2"/>
        <v>45725</v>
      </c>
      <c r="H17" s="27">
        <f>SUM(J17-8)+2</f>
        <v>45725</v>
      </c>
      <c r="I17" s="26">
        <f>SUM(J17)</f>
        <v>45731</v>
      </c>
      <c r="J17" s="27">
        <f t="shared" si="8"/>
        <v>45731</v>
      </c>
      <c r="K17" s="3"/>
      <c r="L17" s="28">
        <f t="shared" si="12"/>
        <v>45735</v>
      </c>
      <c r="M17" s="23">
        <f t="shared" si="9"/>
        <v>45735</v>
      </c>
      <c r="N17" s="32"/>
      <c r="O17" s="28">
        <f t="shared" si="13"/>
        <v>45736</v>
      </c>
      <c r="P17" s="23">
        <f t="shared" si="14"/>
        <v>45736</v>
      </c>
      <c r="Q17" s="32"/>
      <c r="R17" s="28">
        <f t="shared" si="6"/>
        <v>45742</v>
      </c>
      <c r="S17" s="23">
        <f>SUM(V17-3)-2</f>
        <v>45742</v>
      </c>
      <c r="T17" s="3"/>
      <c r="U17" s="35">
        <f t="shared" si="7"/>
        <v>45747</v>
      </c>
      <c r="V17" s="23">
        <v>45747</v>
      </c>
    </row>
    <row r="18" spans="1:22" ht="15" customHeight="1" x14ac:dyDescent="0.2"/>
    <row r="19" spans="1:22" ht="47.25" customHeight="1" x14ac:dyDescent="0.2">
      <c r="A19" s="36" t="s">
        <v>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25.5" customHeight="1" x14ac:dyDescent="0.2">
      <c r="D20" s="1"/>
    </row>
    <row r="21" spans="1:22" s="14" customFormat="1" ht="21.75" customHeight="1" x14ac:dyDescent="0.2">
      <c r="A21" s="19"/>
      <c r="B21" s="13" t="s">
        <v>2</v>
      </c>
      <c r="D21" s="15"/>
      <c r="E21" s="16"/>
      <c r="G21" s="20"/>
      <c r="H21" s="17"/>
      <c r="J21" s="21"/>
      <c r="K21" s="18"/>
      <c r="L21" s="18"/>
      <c r="M21" s="18"/>
      <c r="N21" s="18"/>
      <c r="O21" s="18"/>
      <c r="P21" s="18"/>
      <c r="Q21" s="18"/>
      <c r="S21" s="17"/>
      <c r="T21" s="18"/>
      <c r="V21" s="17"/>
    </row>
    <row r="22" spans="1:22" ht="18" customHeight="1" x14ac:dyDescent="0.2">
      <c r="A22" s="1"/>
      <c r="B22" s="1"/>
      <c r="C22" s="30" t="s">
        <v>24</v>
      </c>
      <c r="D22" s="10"/>
      <c r="E22" s="10"/>
      <c r="F22" s="10"/>
      <c r="G22" s="11"/>
      <c r="H22" s="10"/>
      <c r="K22" s="10"/>
      <c r="L22" s="10"/>
      <c r="M22" s="10"/>
      <c r="N22" s="10"/>
      <c r="O22" s="10"/>
      <c r="P22" s="10"/>
      <c r="Q22" s="10"/>
      <c r="R22" s="4"/>
      <c r="S22" s="4"/>
      <c r="T22" s="10"/>
      <c r="U22" s="4"/>
      <c r="V22" s="4"/>
    </row>
    <row r="23" spans="1:22" ht="18" customHeight="1" x14ac:dyDescent="0.2">
      <c r="A23" s="7"/>
      <c r="B23" s="1"/>
      <c r="C23" s="11"/>
      <c r="D23" s="16" t="s">
        <v>3</v>
      </c>
      <c r="E23" s="8"/>
      <c r="F23" s="8"/>
      <c r="G23" s="11"/>
      <c r="H23" s="8"/>
    </row>
    <row r="24" spans="1:22" ht="18" customHeight="1" x14ac:dyDescent="0.2">
      <c r="C24" s="11"/>
      <c r="D24" s="9"/>
      <c r="E24" s="9"/>
      <c r="F24" s="9"/>
      <c r="G24" s="11"/>
      <c r="H24" s="9"/>
      <c r="K24" s="10"/>
      <c r="L24" s="10"/>
      <c r="M24" s="10"/>
      <c r="N24" s="10"/>
      <c r="O24" s="10"/>
      <c r="P24" s="10"/>
      <c r="Q24" s="10"/>
      <c r="T24" s="10"/>
    </row>
    <row r="25" spans="1:22" ht="18" customHeight="1" x14ac:dyDescent="0.2">
      <c r="C25" s="29" t="s">
        <v>23</v>
      </c>
      <c r="D25" s="9"/>
      <c r="E25" s="9"/>
    </row>
    <row r="26" spans="1:22" ht="18" customHeight="1" x14ac:dyDescent="0.2">
      <c r="C26" s="10"/>
      <c r="D26" s="16" t="s">
        <v>4</v>
      </c>
      <c r="E26" s="9"/>
    </row>
    <row r="27" spans="1:22" x14ac:dyDescent="0.2">
      <c r="C27" s="10"/>
      <c r="D27" s="9"/>
      <c r="E27" s="9"/>
    </row>
  </sheetData>
  <sheetProtection algorithmName="SHA-512" hashValue="Qt7M2ecPC5uQQwdvVG/30lZ1KSdQoROlPPq2MEUemJ+Pqz8tNoeVg+lFR0dDZeAovF0oL/ECl7st0QqLJR8+cQ==" saltValue="OvzKYl8B5l85RkJFxmN/qQ==" spinCount="100000" sheet="1" objects="1" scenarios="1"/>
  <mergeCells count="15">
    <mergeCell ref="L3:M3"/>
    <mergeCell ref="L4:M5"/>
    <mergeCell ref="R4:S5"/>
    <mergeCell ref="G3:J3"/>
    <mergeCell ref="A1:V1"/>
    <mergeCell ref="R3:S3"/>
    <mergeCell ref="O3:P3"/>
    <mergeCell ref="A19:V19"/>
    <mergeCell ref="A4:A5"/>
    <mergeCell ref="E4:F5"/>
    <mergeCell ref="C4:D5"/>
    <mergeCell ref="G4:H5"/>
    <mergeCell ref="I4:J5"/>
    <mergeCell ref="O4:P5"/>
    <mergeCell ref="U4:V5"/>
  </mergeCells>
  <phoneticPr fontId="0" type="noConversion"/>
  <hyperlinks>
    <hyperlink ref="C25" r:id="rId1" xr:uid="{00000000-0004-0000-0000-000000000000}"/>
    <hyperlink ref="C22" r:id="rId2" xr:uid="{00000000-0004-0000-0000-000001000000}"/>
  </hyperlinks>
  <printOptions horizontalCentered="1"/>
  <pageMargins left="3.937007874015748E-2" right="3.937007874015748E-2" top="0.15748031496062992" bottom="0.15748031496062992" header="0.31496062992125984" footer="0.31496062992125984"/>
  <pageSetup paperSize="9" scale="86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Aberdeen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xp2</dc:creator>
  <cp:lastModifiedBy>Paterson, Linda R. (Payroll)</cp:lastModifiedBy>
  <cp:lastPrinted>2024-03-11T16:38:19Z</cp:lastPrinted>
  <dcterms:created xsi:type="dcterms:W3CDTF">2006-10-31T15:36:02Z</dcterms:created>
  <dcterms:modified xsi:type="dcterms:W3CDTF">2024-03-11T16:40:28Z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