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rshare\Administration\Annual Leave Calculator\"/>
    </mc:Choice>
  </mc:AlternateContent>
  <xr:revisionPtr revIDLastSave="0" documentId="8_{2605CF80-EE47-47B0-A318-6DA99970AC54}" xr6:coauthVersionLast="47" xr6:coauthVersionMax="47" xr10:uidLastSave="{00000000-0000-0000-0000-000000000000}"/>
  <bookViews>
    <workbookView xWindow="0" yWindow="0" windowWidth="27000" windowHeight="13950" activeTab="1" xr2:uid="{00000000-000D-0000-FFFF-FFFF00000000}"/>
  </bookViews>
  <sheets>
    <sheet name="Annual Leave" sheetId="1" r:id="rId1"/>
    <sheet name="Annual Leave - part year" sheetId="3" r:id="rId2"/>
    <sheet name="Purchase of Annual Leave" sheetId="2" r:id="rId3"/>
  </sheets>
  <definedNames>
    <definedName name="_xlnm.Print_Area" localSheetId="0">'Annual Leave'!$A$1:$L$38</definedName>
    <definedName name="_xlnm.Print_Area" localSheetId="1">'Annual Leave - part year'!$A$1:$L$45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3" l="1"/>
  <c r="B39" i="3" s="1"/>
  <c r="B34" i="3"/>
  <c r="B38" i="3" s="1"/>
  <c r="B27" i="3"/>
  <c r="B17" i="3"/>
  <c r="B21" i="3" s="1"/>
  <c r="B11" i="3"/>
  <c r="B14" i="3" s="1"/>
  <c r="B18" i="3" s="1"/>
  <c r="B22" i="3" s="1"/>
  <c r="B13" i="1" l="1"/>
  <c r="B27" i="1"/>
  <c r="B34" i="2" l="1"/>
  <c r="B12" i="2"/>
  <c r="B20" i="2" l="1"/>
  <c r="B24" i="2" s="1"/>
  <c r="B42" i="2"/>
  <c r="B43" i="2" l="1"/>
  <c r="B46" i="2"/>
  <c r="B21" i="2"/>
  <c r="B35" i="2"/>
  <c r="B13" i="2" l="1"/>
  <c r="B18" i="2" s="1"/>
  <c r="B40" i="2" l="1"/>
  <c r="B7" i="1" l="1"/>
  <c r="B10" i="1" s="1"/>
  <c r="B14" i="1" s="1"/>
  <c r="B19" i="1"/>
  <c r="B22" i="1" s="1"/>
  <c r="B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Claire Jacqueline</author>
  </authors>
  <commentList>
    <comment ref="B7" authorId="0" shapeId="0" xr:uid="{00000000-0006-0000-0000-000001000000}">
      <text>
        <r>
          <rPr>
            <sz val="9"/>
            <color indexed="81"/>
            <rFont val="Calibri Light"/>
            <family val="2"/>
          </rPr>
          <t xml:space="preserve">For each full day's leave, including bank holidays, deduct 8 hours.
For each half day's leave deduct 4 hours.
</t>
        </r>
      </text>
    </comment>
    <comment ref="B9" authorId="0" shapeId="0" xr:uid="{00000000-0006-0000-0000-000002000000}">
      <text>
        <r>
          <rPr>
            <sz val="9"/>
            <color indexed="81"/>
            <rFont val="Calibri Light"/>
            <family val="2"/>
          </rPr>
          <t>Includes bank holidays</t>
        </r>
      </text>
    </comment>
    <comment ref="B10" authorId="0" shapeId="0" xr:uid="{00000000-0006-0000-0000-000003000000}">
      <text>
        <r>
          <rPr>
            <sz val="9"/>
            <color indexed="81"/>
            <rFont val="Calibri Light"/>
            <family val="2"/>
          </rPr>
          <t>Includes bank holidays</t>
        </r>
      </text>
    </comment>
    <comment ref="B19" authorId="0" shapeId="0" xr:uid="{00000000-0006-0000-0000-000004000000}">
      <text>
        <r>
          <rPr>
            <sz val="9"/>
            <color indexed="81"/>
            <rFont val="Calibri Light"/>
            <family val="2"/>
          </rPr>
          <t xml:space="preserve">For each full day's leave, including bank holidays, deduct 7.3 hours.
For each half day's leave deduct 3.65 hours. </t>
        </r>
      </text>
    </comment>
    <comment ref="B21" authorId="0" shapeId="0" xr:uid="{00000000-0006-0000-0000-000005000000}">
      <text>
        <r>
          <rPr>
            <sz val="9"/>
            <color indexed="81"/>
            <rFont val="Calibri Light"/>
            <family val="2"/>
          </rPr>
          <t>Includes bank holidays</t>
        </r>
      </text>
    </comment>
    <comment ref="B22" authorId="0" shapeId="0" xr:uid="{00000000-0006-0000-0000-000006000000}">
      <text>
        <r>
          <rPr>
            <sz val="9"/>
            <color indexed="81"/>
            <rFont val="Calibri Light"/>
            <family val="2"/>
          </rPr>
          <t>Includes bank holidays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Claire Jacqueline</author>
    <author>White, Susan</author>
  </authors>
  <commentList>
    <comment ref="B11" authorId="0" shapeId="0" xr:uid="{1E3C63F0-5766-4CDB-BCB7-F1E1E1FF447F}">
      <text>
        <r>
          <rPr>
            <sz val="9"/>
            <color indexed="81"/>
            <rFont val="Calibri Light"/>
            <family val="2"/>
          </rPr>
          <t xml:space="preserve">For each full day's leave, including Public Holidays and closed days, deduct 7.5 hours.
For each half day's leave deduct 3.75 hours.
</t>
        </r>
      </text>
    </comment>
    <comment ref="B13" authorId="0" shapeId="0" xr:uid="{A25DA709-B631-4A8F-9F95-6AD779C22A08}">
      <text>
        <r>
          <rPr>
            <sz val="9"/>
            <color indexed="81"/>
            <rFont val="Calibri Light"/>
            <family val="2"/>
          </rPr>
          <t>Includes Public Holidays and closed days over the winter break.</t>
        </r>
      </text>
    </comment>
    <comment ref="B14" authorId="0" shapeId="0" xr:uid="{A48D608E-BAA7-4459-9C48-BDB672128373}">
      <text>
        <r>
          <rPr>
            <sz val="9"/>
            <color indexed="81"/>
            <rFont val="Calibri Light"/>
            <family val="2"/>
          </rPr>
          <t>Includes Public Holidays and closed days over the winter break</t>
        </r>
      </text>
    </comment>
    <comment ref="B16" authorId="1" shapeId="0" xr:uid="{F93D4604-6694-4D83-BD2E-D1318FB39ECD}">
      <text>
        <r>
          <rPr>
            <sz val="9"/>
            <color indexed="81"/>
            <rFont val="Tahoma"/>
            <charset val="1"/>
          </rPr>
          <t xml:space="preserve">All annual leave for staff working on a part-time staff or 9 day fortnight basis must be expressed in hours.
</t>
        </r>
      </text>
    </comment>
    <comment ref="B20" authorId="1" shapeId="0" xr:uid="{BCB92359-DC63-435B-B6C3-94A7C50D1A65}">
      <text>
        <r>
          <rPr>
            <sz val="9"/>
            <color indexed="81"/>
            <rFont val="Tahoma"/>
            <family val="2"/>
          </rPr>
          <t xml:space="preserve">Please only include complete months of service e.g. if commencing employment on 15 April, the complete months worked in the annual leave year would be 5 i.e. May - September.  If leaving employment on the 15 April, the number of complete months worked in the annual leave year would be 6  i.e. October - March.
</t>
        </r>
      </text>
    </comment>
    <comment ref="B29" authorId="1" shapeId="0" xr:uid="{2B30029D-14F1-429A-BE34-B69B3C625CA5}">
      <text>
        <r>
          <rPr>
            <sz val="9"/>
            <color indexed="81"/>
            <rFont val="Tahoma"/>
            <family val="2"/>
          </rPr>
          <t>Enter full-time annual leave entitlement*:
35 days up to 5 years
36 days after 5 years continuous service
37 days after 7 years conntinuous service
38 days after 12 days continuous service
* hol entitlement will increment in the leave year after the date of the anniversary of commencing employment</t>
        </r>
      </text>
    </comment>
    <comment ref="B30" authorId="1" shapeId="0" xr:uid="{4BEF2C56-8F04-463D-B894-B274828EF64C}">
      <text>
        <r>
          <rPr>
            <sz val="9"/>
            <color indexed="81"/>
            <rFont val="Tahoma"/>
            <family val="2"/>
          </rPr>
          <t>Enter full-time holiday entitlement in hours
e.g. 35 days x 7.3 hrs = 255.5 hrs</t>
        </r>
      </text>
    </comment>
    <comment ref="B32" authorId="1" shapeId="0" xr:uid="{0BE4EC2D-69AB-4277-A2EA-714FC62C5264}">
      <text>
        <r>
          <rPr>
            <sz val="9"/>
            <color indexed="81"/>
            <rFont val="Tahoma"/>
            <charset val="1"/>
          </rPr>
          <t xml:space="preserve">All annual leave for staff working on a part-time or 9 day fortnight basis must be expressed in hours.
</t>
        </r>
      </text>
    </comment>
    <comment ref="B37" authorId="1" shapeId="0" xr:uid="{59F99947-7C79-4FBC-9A6B-BA9C4A4503A3}">
      <text>
        <r>
          <rPr>
            <sz val="9"/>
            <color indexed="81"/>
            <rFont val="Tahoma"/>
            <family val="2"/>
          </rPr>
          <t xml:space="preserve">Please only include complete months of service e.g. if commencing employment on 15 April, the complete months worked in the annual leave year would be 5 months i.e. May - September.  If leaving employment on the 15 April, the number of complete months worked would be 6 months i.e. October - March.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Claire Jacqueline</author>
  </authors>
  <commentList>
    <comment ref="B7" authorId="0" shapeId="0" xr:uid="{00000000-0006-0000-0100-000001000000}">
      <text>
        <r>
          <rPr>
            <sz val="9"/>
            <color indexed="81"/>
            <rFont val="Calibri Light"/>
            <family val="2"/>
          </rPr>
          <t>For each full day's leave, including bank holidays, deduct 8 hours.
For each half day's leave deduct 4 hours.</t>
        </r>
      </text>
    </comment>
    <comment ref="B20" authorId="0" shapeId="0" xr:uid="{00000000-0006-0000-0100-000002000000}">
      <text>
        <r>
          <rPr>
            <sz val="9"/>
            <color indexed="81"/>
            <rFont val="Calibri Light"/>
            <family val="2"/>
          </rPr>
          <t xml:space="preserve">Based on a 1/260th deduction per purchased day
</t>
        </r>
      </text>
    </comment>
    <comment ref="B29" authorId="0" shapeId="0" xr:uid="{00000000-0006-0000-0100-000003000000}">
      <text>
        <r>
          <rPr>
            <sz val="9"/>
            <color indexed="81"/>
            <rFont val="Calibri Light"/>
            <family val="2"/>
          </rPr>
          <t>For each full day's leave, including bank holidays, deduct 7.3 hours.
For each half day's leave deduct 3.65 hours.</t>
        </r>
      </text>
    </comment>
    <comment ref="B42" authorId="0" shapeId="0" xr:uid="{00000000-0006-0000-0100-000004000000}">
      <text>
        <r>
          <rPr>
            <sz val="9"/>
            <color indexed="81"/>
            <rFont val="Calibri Light"/>
            <family val="2"/>
          </rPr>
          <t xml:space="preserve">Based on a 1/260th deduction per purchased day
</t>
        </r>
      </text>
    </comment>
  </commentList>
</comments>
</file>

<file path=xl/sharedStrings.xml><?xml version="1.0" encoding="utf-8"?>
<sst xmlns="http://schemas.openxmlformats.org/spreadsheetml/2006/main" count="89" uniqueCount="29">
  <si>
    <t>Full time holiday entitlement (hours)</t>
  </si>
  <si>
    <t>Full time holiday entitlement (days)</t>
  </si>
  <si>
    <t>Enter % FTE</t>
  </si>
  <si>
    <t>Holiday entitlement (days) including bank holidays</t>
  </si>
  <si>
    <t>Holiday entitlement (hours) including bank holidays</t>
  </si>
  <si>
    <t>days</t>
  </si>
  <si>
    <t>hours</t>
  </si>
  <si>
    <t>ANNUAL LEAVE CALCULATORS</t>
  </si>
  <si>
    <t>PURCHASE OF ANNUAL LEAVE CALCULATORS - MAXIMUM ENTITLEMENTS</t>
  </si>
  <si>
    <t>Max entitlement (days)</t>
  </si>
  <si>
    <t>Max entitlement (hours)</t>
  </si>
  <si>
    <t>Hours purchased</t>
  </si>
  <si>
    <t>Enter number of days purchased</t>
  </si>
  <si>
    <t>Days per week</t>
  </si>
  <si>
    <t>Type information into the shaded boxes only. Click on boxes with red corners for guidance.</t>
  </si>
  <si>
    <t>Salary deduction</t>
  </si>
  <si>
    <t>New gross annual salary</t>
  </si>
  <si>
    <t>Enter actual gross annual salary</t>
  </si>
  <si>
    <t>Academic, Academic-Related, Research, Teaching, Technicians (Grades 5 and above):</t>
  </si>
  <si>
    <t>Support Staff (Grades 1-4):</t>
  </si>
  <si>
    <t>Member of pension scheme (Y/N)</t>
  </si>
  <si>
    <t>National Insurance Savings</t>
  </si>
  <si>
    <t>Full time working week (hours paid for)</t>
  </si>
  <si>
    <t>Full time working day (hours paid for)</t>
  </si>
  <si>
    <t>Enter complete months worked in annual leave year</t>
  </si>
  <si>
    <t>Holiday entitlement (days) including public holidays</t>
  </si>
  <si>
    <t>Holiday entitlement (hours) including public holidays</t>
  </si>
  <si>
    <t>To be used to calculate annual leave entitlement when starting or leaving part way through the annual leave year</t>
  </si>
  <si>
    <t>NOTE:  The University's annual leave year runs from 1 October to the following 30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</si>
</sst>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sz val="9"/>
      <color indexed="81"/>
      <name val="Calibri Light"/>
      <family val="2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4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5" fillId="2" borderId="0" xfId="0" applyFont="1" applyFill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/>
    <xf numFmtId="0" fontId="4" fillId="2" borderId="0" xfId="0" applyFont="1" applyFill="1" applyBorder="1"/>
    <xf numFmtId="9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Border="1"/>
    <xf numFmtId="1" fontId="6" fillId="3" borderId="2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/>
    <xf numFmtId="0" fontId="0" fillId="2" borderId="0" xfId="0" applyFill="1" applyBorder="1" applyAlignment="1"/>
    <xf numFmtId="9" fontId="6" fillId="2" borderId="0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>
      <alignment horizontal="left"/>
    </xf>
    <xf numFmtId="164" fontId="6" fillId="3" borderId="2" xfId="0" applyNumberFormat="1" applyFont="1" applyFill="1" applyBorder="1" applyAlignment="1" applyProtection="1">
      <alignment horizontal="left"/>
      <protection locked="0"/>
    </xf>
    <xf numFmtId="10" fontId="6" fillId="3" borderId="2" xfId="0" applyNumberFormat="1" applyFont="1" applyFill="1" applyBorder="1" applyAlignment="1" applyProtection="1">
      <alignment horizontal="left"/>
      <protection locked="0"/>
    </xf>
    <xf numFmtId="2" fontId="6" fillId="3" borderId="2" xfId="0" applyNumberFormat="1" applyFont="1" applyFill="1" applyBorder="1" applyAlignment="1" applyProtection="1">
      <alignment horizontal="left"/>
      <protection locked="0"/>
    </xf>
    <xf numFmtId="2" fontId="0" fillId="2" borderId="0" xfId="0" applyNumberForma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/>
    <xf numFmtId="165" fontId="6" fillId="3" borderId="2" xfId="0" applyNumberFormat="1" applyFont="1" applyFill="1" applyBorder="1" applyAlignment="1" applyProtection="1">
      <alignment horizontal="left"/>
      <protection locked="0"/>
    </xf>
    <xf numFmtId="165" fontId="0" fillId="2" borderId="0" xfId="0" applyNumberFormat="1" applyFill="1"/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165" fontId="0" fillId="2" borderId="0" xfId="0" applyNumberForma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Z29"/>
  <sheetViews>
    <sheetView showGridLines="0" zoomScaleNormal="100" workbookViewId="0">
      <selection activeCell="A9" sqref="A9"/>
    </sheetView>
  </sheetViews>
  <sheetFormatPr defaultRowHeight="15" x14ac:dyDescent="0.25"/>
  <cols>
    <col min="1" max="1" width="48.85546875" style="2" customWidth="1"/>
    <col min="2" max="2" width="9.140625" style="2"/>
    <col min="3" max="3" width="27.42578125" style="2" customWidth="1"/>
    <col min="4" max="26" width="9.140625" style="2"/>
  </cols>
  <sheetData>
    <row r="1" spans="1:26" ht="18.75" x14ac:dyDescent="0.3">
      <c r="A1" s="14" t="s">
        <v>7</v>
      </c>
    </row>
    <row r="2" spans="1:26" s="1" customFormat="1" x14ac:dyDescent="0.25">
      <c r="A2" s="18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x14ac:dyDescent="0.25">
      <c r="A3" s="1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13" t="s">
        <v>18</v>
      </c>
      <c r="B4" s="10"/>
      <c r="C4" s="4"/>
      <c r="D4" s="3"/>
    </row>
    <row r="5" spans="1:26" x14ac:dyDescent="0.25">
      <c r="A5" s="4"/>
      <c r="B5" s="4"/>
      <c r="C5" s="4"/>
      <c r="D5" s="5"/>
    </row>
    <row r="6" spans="1:26" x14ac:dyDescent="0.25">
      <c r="A6" s="4" t="s">
        <v>22</v>
      </c>
      <c r="B6" s="7">
        <v>37.5</v>
      </c>
      <c r="C6" s="4"/>
      <c r="D6" s="3"/>
    </row>
    <row r="7" spans="1:26" x14ac:dyDescent="0.25">
      <c r="A7" s="4" t="s">
        <v>23</v>
      </c>
      <c r="B7" s="7">
        <f>B6/5</f>
        <v>7.5</v>
      </c>
      <c r="C7" s="4"/>
      <c r="D7" s="3"/>
    </row>
    <row r="8" spans="1:26" x14ac:dyDescent="0.25">
      <c r="A8" s="4"/>
      <c r="B8" s="7"/>
      <c r="C8" s="4"/>
    </row>
    <row r="9" spans="1:26" x14ac:dyDescent="0.25">
      <c r="A9" s="4" t="s">
        <v>1</v>
      </c>
      <c r="B9" s="26">
        <v>41</v>
      </c>
      <c r="C9" s="4"/>
    </row>
    <row r="10" spans="1:26" x14ac:dyDescent="0.25">
      <c r="A10" s="4" t="s">
        <v>0</v>
      </c>
      <c r="B10" s="7">
        <f>B9*B7</f>
        <v>307.5</v>
      </c>
      <c r="C10" s="4"/>
    </row>
    <row r="11" spans="1:26" ht="15.75" thickBot="1" x14ac:dyDescent="0.3">
      <c r="A11" s="4"/>
      <c r="B11" s="8"/>
      <c r="C11" s="4"/>
    </row>
    <row r="12" spans="1:26" ht="15.75" thickBot="1" x14ac:dyDescent="0.3">
      <c r="A12" s="11" t="s">
        <v>2</v>
      </c>
      <c r="B12" s="23"/>
      <c r="C12" s="4"/>
    </row>
    <row r="13" spans="1:26" x14ac:dyDescent="0.25">
      <c r="A13" s="19" t="s">
        <v>3</v>
      </c>
      <c r="B13" s="7">
        <f>B9*B12</f>
        <v>0</v>
      </c>
      <c r="C13" s="4" t="s">
        <v>5</v>
      </c>
    </row>
    <row r="14" spans="1:26" x14ac:dyDescent="0.25">
      <c r="A14" s="4" t="s">
        <v>4</v>
      </c>
      <c r="B14" s="7">
        <f>B10*B12</f>
        <v>0</v>
      </c>
      <c r="C14" s="4" t="s">
        <v>6</v>
      </c>
    </row>
    <row r="15" spans="1:26" x14ac:dyDescent="0.25">
      <c r="A15" s="4"/>
      <c r="B15" s="8"/>
      <c r="C15" s="4"/>
    </row>
    <row r="16" spans="1:26" ht="18.75" x14ac:dyDescent="0.3">
      <c r="A16" s="15" t="s">
        <v>19</v>
      </c>
      <c r="B16" s="8"/>
      <c r="C16" s="4"/>
      <c r="D16" s="3"/>
    </row>
    <row r="17" spans="1:26" x14ac:dyDescent="0.25">
      <c r="A17" s="4"/>
      <c r="B17" s="8"/>
      <c r="C17" s="4"/>
      <c r="D17" s="5"/>
    </row>
    <row r="18" spans="1:26" x14ac:dyDescent="0.25">
      <c r="A18" s="4" t="s">
        <v>22</v>
      </c>
      <c r="B18" s="7">
        <v>36.5</v>
      </c>
      <c r="C18" s="4"/>
      <c r="D18" s="3"/>
    </row>
    <row r="19" spans="1:26" x14ac:dyDescent="0.25">
      <c r="A19" s="4" t="s">
        <v>23</v>
      </c>
      <c r="B19" s="7">
        <f>B18/5</f>
        <v>7.3</v>
      </c>
      <c r="C19" s="4"/>
      <c r="D19" s="3"/>
    </row>
    <row r="20" spans="1:26" x14ac:dyDescent="0.25">
      <c r="A20" s="4"/>
      <c r="B20" s="7"/>
      <c r="C20" s="4"/>
    </row>
    <row r="21" spans="1:26" x14ac:dyDescent="0.25">
      <c r="A21" s="4" t="s">
        <v>1</v>
      </c>
      <c r="B21" s="7">
        <v>35</v>
      </c>
      <c r="C21" s="4"/>
    </row>
    <row r="22" spans="1:26" x14ac:dyDescent="0.25">
      <c r="A22" s="4" t="s">
        <v>0</v>
      </c>
      <c r="B22" s="7">
        <f>B21*B19</f>
        <v>255.5</v>
      </c>
      <c r="C22" s="4"/>
    </row>
    <row r="23" spans="1:26" ht="15.75" thickBot="1" x14ac:dyDescent="0.3">
      <c r="A23" s="4"/>
      <c r="B23" s="8"/>
      <c r="C23" s="4"/>
    </row>
    <row r="24" spans="1:26" s="1" customFormat="1" ht="15.75" thickBot="1" x14ac:dyDescent="0.3">
      <c r="A24" s="11" t="s">
        <v>2</v>
      </c>
      <c r="B24" s="23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2" customFormat="1" ht="7.5" customHeight="1" thickBot="1" x14ac:dyDescent="0.3">
      <c r="A25" s="11"/>
      <c r="B25" s="12">
        <v>0.05</v>
      </c>
      <c r="C25" s="4"/>
    </row>
    <row r="26" spans="1:26" s="1" customFormat="1" ht="15.75" thickBot="1" x14ac:dyDescent="0.3">
      <c r="A26" s="11" t="s">
        <v>13</v>
      </c>
      <c r="B26" s="17"/>
      <c r="C26" s="4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 t="s">
        <v>3</v>
      </c>
      <c r="B27" s="7">
        <f>IF(B26=5,B21,IF(B26&lt;5,(B21/5*B26)))</f>
        <v>0</v>
      </c>
      <c r="C27" s="4" t="s">
        <v>5</v>
      </c>
    </row>
    <row r="28" spans="1:26" x14ac:dyDescent="0.25">
      <c r="A28" s="4" t="s">
        <v>4</v>
      </c>
      <c r="B28" s="7">
        <f>B22*B24</f>
        <v>0</v>
      </c>
      <c r="C28" s="4" t="s">
        <v>6</v>
      </c>
    </row>
    <row r="29" spans="1:26" x14ac:dyDescent="0.25">
      <c r="A29" s="4"/>
      <c r="B29" s="8"/>
      <c r="C29" s="4"/>
    </row>
  </sheetData>
  <dataValidations count="1">
    <dataValidation allowBlank="1" showInputMessage="1" showErrorMessage="1" prompt="Round up to the nearest 0.5" sqref="B13 B27" xr:uid="{00000000-0002-0000-0000-000000000000}"/>
  </dataValidations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4EFE-20CC-4E40-88C9-EF2279B7C0E7}">
  <sheetPr>
    <tabColor rgb="FF7030A0"/>
  </sheetPr>
  <dimension ref="A1:Z39"/>
  <sheetViews>
    <sheetView showGridLines="0" tabSelected="1" topLeftCell="A5" zoomScaleNormal="100" workbookViewId="0">
      <selection activeCell="B20" sqref="B20"/>
    </sheetView>
  </sheetViews>
  <sheetFormatPr defaultRowHeight="15" x14ac:dyDescent="0.25"/>
  <cols>
    <col min="1" max="1" width="48.85546875" style="2" customWidth="1"/>
    <col min="2" max="2" width="9.140625" style="2"/>
    <col min="3" max="3" width="27.42578125" style="2" customWidth="1"/>
    <col min="4" max="26" width="9.140625" style="2"/>
    <col min="27" max="16384" width="9.140625" style="1"/>
  </cols>
  <sheetData>
    <row r="1" spans="1:7" ht="18.75" x14ac:dyDescent="0.3">
      <c r="A1" s="14" t="s">
        <v>7</v>
      </c>
    </row>
    <row r="2" spans="1:7" ht="18.75" x14ac:dyDescent="0.3">
      <c r="A2" s="32" t="s">
        <v>27</v>
      </c>
    </row>
    <row r="3" spans="1:7" ht="18.75" x14ac:dyDescent="0.3">
      <c r="A3" s="32"/>
    </row>
    <row r="4" spans="1:7" ht="18.75" x14ac:dyDescent="0.3">
      <c r="A4" s="32" t="s">
        <v>28</v>
      </c>
    </row>
    <row r="5" spans="1:7" ht="18.75" x14ac:dyDescent="0.3">
      <c r="A5" s="32"/>
    </row>
    <row r="6" spans="1:7" ht="13.5" customHeight="1" x14ac:dyDescent="0.25">
      <c r="A6" s="18" t="s">
        <v>14</v>
      </c>
    </row>
    <row r="7" spans="1:7" x14ac:dyDescent="0.25">
      <c r="A7" s="16"/>
    </row>
    <row r="8" spans="1:7" ht="18.75" x14ac:dyDescent="0.3">
      <c r="A8" s="13" t="s">
        <v>18</v>
      </c>
      <c r="B8" s="10"/>
      <c r="C8" s="4"/>
      <c r="D8" s="3"/>
      <c r="G8" s="2">
        <v>50</v>
      </c>
    </row>
    <row r="9" spans="1:7" x14ac:dyDescent="0.25">
      <c r="A9" s="4"/>
      <c r="B9" s="4"/>
      <c r="C9" s="4"/>
      <c r="D9" s="5"/>
    </row>
    <row r="10" spans="1:7" x14ac:dyDescent="0.25">
      <c r="A10" s="4" t="s">
        <v>22</v>
      </c>
      <c r="B10" s="7">
        <v>37.5</v>
      </c>
      <c r="C10" s="4"/>
      <c r="D10" s="3"/>
    </row>
    <row r="11" spans="1:7" x14ac:dyDescent="0.25">
      <c r="A11" s="4" t="s">
        <v>23</v>
      </c>
      <c r="B11" s="7">
        <f>B10/5</f>
        <v>7.5</v>
      </c>
      <c r="C11" s="4"/>
      <c r="D11" s="3"/>
    </row>
    <row r="12" spans="1:7" x14ac:dyDescent="0.25">
      <c r="A12" s="4"/>
      <c r="B12" s="7"/>
      <c r="C12" s="4"/>
    </row>
    <row r="13" spans="1:7" x14ac:dyDescent="0.25">
      <c r="A13" s="4" t="s">
        <v>1</v>
      </c>
      <c r="B13" s="26">
        <v>41</v>
      </c>
      <c r="C13" s="4"/>
    </row>
    <row r="14" spans="1:7" x14ac:dyDescent="0.25">
      <c r="A14" s="4" t="s">
        <v>0</v>
      </c>
      <c r="B14" s="7">
        <f>B13*B11</f>
        <v>307.5</v>
      </c>
      <c r="C14" s="4"/>
    </row>
    <row r="15" spans="1:7" ht="15.75" thickBot="1" x14ac:dyDescent="0.3">
      <c r="A15" s="4"/>
      <c r="B15" s="8"/>
      <c r="C15" s="4"/>
    </row>
    <row r="16" spans="1:7" ht="15.75" thickBot="1" x14ac:dyDescent="0.3">
      <c r="A16" s="11" t="s">
        <v>2</v>
      </c>
      <c r="B16" s="23"/>
      <c r="C16" s="4"/>
    </row>
    <row r="17" spans="1:4" x14ac:dyDescent="0.25">
      <c r="A17" s="19" t="s">
        <v>3</v>
      </c>
      <c r="B17" s="33">
        <f>B13*B16</f>
        <v>0</v>
      </c>
      <c r="C17" s="4" t="s">
        <v>5</v>
      </c>
    </row>
    <row r="18" spans="1:4" x14ac:dyDescent="0.25">
      <c r="A18" s="4" t="s">
        <v>4</v>
      </c>
      <c r="B18" s="33">
        <f>B14*B16</f>
        <v>0</v>
      </c>
      <c r="C18" s="4" t="s">
        <v>6</v>
      </c>
    </row>
    <row r="19" spans="1:4" ht="15.75" thickBot="1" x14ac:dyDescent="0.3">
      <c r="A19" s="4"/>
      <c r="B19" s="7"/>
      <c r="C19" s="4"/>
    </row>
    <row r="20" spans="1:4" ht="15.75" thickBot="1" x14ac:dyDescent="0.3">
      <c r="A20" s="11" t="s">
        <v>24</v>
      </c>
      <c r="B20" s="17"/>
      <c r="C20" s="4"/>
    </row>
    <row r="21" spans="1:4" x14ac:dyDescent="0.25">
      <c r="A21" s="18" t="s">
        <v>25</v>
      </c>
      <c r="B21" s="31">
        <f>B20/12*B17</f>
        <v>0</v>
      </c>
      <c r="C21" s="4" t="s">
        <v>5</v>
      </c>
    </row>
    <row r="22" spans="1:4" x14ac:dyDescent="0.25">
      <c r="A22" s="18" t="s">
        <v>26</v>
      </c>
      <c r="B22" s="31">
        <f>B20/12*B18</f>
        <v>0</v>
      </c>
      <c r="C22" s="4" t="s">
        <v>6</v>
      </c>
    </row>
    <row r="23" spans="1:4" x14ac:dyDescent="0.25">
      <c r="A23" s="4"/>
      <c r="B23" s="8"/>
      <c r="C23" s="4"/>
    </row>
    <row r="24" spans="1:4" ht="18.75" x14ac:dyDescent="0.3">
      <c r="A24" s="15" t="s">
        <v>19</v>
      </c>
      <c r="B24" s="8"/>
      <c r="C24" s="4"/>
      <c r="D24" s="3"/>
    </row>
    <row r="25" spans="1:4" x14ac:dyDescent="0.25">
      <c r="A25" s="4"/>
      <c r="B25" s="8"/>
      <c r="C25" s="4"/>
      <c r="D25" s="5"/>
    </row>
    <row r="26" spans="1:4" x14ac:dyDescent="0.25">
      <c r="A26" s="4" t="s">
        <v>22</v>
      </c>
      <c r="B26" s="7">
        <v>36.5</v>
      </c>
      <c r="C26" s="4"/>
      <c r="D26" s="3"/>
    </row>
    <row r="27" spans="1:4" x14ac:dyDescent="0.25">
      <c r="A27" s="4" t="s">
        <v>23</v>
      </c>
      <c r="B27" s="7">
        <f>B26/5</f>
        <v>7.3</v>
      </c>
      <c r="C27" s="4"/>
      <c r="D27" s="3"/>
    </row>
    <row r="28" spans="1:4" ht="15.75" thickBot="1" x14ac:dyDescent="0.3">
      <c r="A28" s="4"/>
      <c r="B28" s="7"/>
      <c r="C28" s="4"/>
    </row>
    <row r="29" spans="1:4" ht="15.75" thickBot="1" x14ac:dyDescent="0.3">
      <c r="A29" s="4" t="s">
        <v>1</v>
      </c>
      <c r="B29" s="29"/>
      <c r="C29" s="4"/>
    </row>
    <row r="30" spans="1:4" ht="15.75" thickBot="1" x14ac:dyDescent="0.3">
      <c r="A30" s="4" t="s">
        <v>0</v>
      </c>
      <c r="B30" s="29"/>
    </row>
    <row r="31" spans="1:4" ht="15.75" thickBot="1" x14ac:dyDescent="0.3">
      <c r="A31" s="4"/>
      <c r="B31" s="8"/>
      <c r="C31" s="4"/>
    </row>
    <row r="32" spans="1:4" ht="15.75" thickBot="1" x14ac:dyDescent="0.3">
      <c r="A32" s="11" t="s">
        <v>2</v>
      </c>
      <c r="B32" s="23"/>
      <c r="C32" s="4"/>
    </row>
    <row r="33" spans="1:3" s="2" customFormat="1" ht="7.5" customHeight="1" x14ac:dyDescent="0.25">
      <c r="A33" s="11"/>
      <c r="B33" s="12">
        <v>0.05</v>
      </c>
      <c r="C33" s="4"/>
    </row>
    <row r="34" spans="1:3" x14ac:dyDescent="0.25">
      <c r="A34" s="4" t="s">
        <v>25</v>
      </c>
      <c r="B34" s="33">
        <f>B29*B32</f>
        <v>0</v>
      </c>
      <c r="C34" s="4" t="s">
        <v>5</v>
      </c>
    </row>
    <row r="35" spans="1:3" x14ac:dyDescent="0.25">
      <c r="A35" s="4" t="s">
        <v>26</v>
      </c>
      <c r="B35" s="33">
        <f>B30*B32</f>
        <v>0</v>
      </c>
      <c r="C35" s="4" t="s">
        <v>6</v>
      </c>
    </row>
    <row r="36" spans="1:3" ht="15.75" thickBot="1" x14ac:dyDescent="0.3">
      <c r="A36" s="4"/>
      <c r="B36" s="8"/>
      <c r="C36" s="4"/>
    </row>
    <row r="37" spans="1:3" ht="15.75" thickBot="1" x14ac:dyDescent="0.3">
      <c r="A37" s="28" t="s">
        <v>24</v>
      </c>
      <c r="B37" s="17"/>
    </row>
    <row r="38" spans="1:3" x14ac:dyDescent="0.25">
      <c r="A38" s="2" t="s">
        <v>25</v>
      </c>
      <c r="B38" s="30">
        <f>B37/12*B34</f>
        <v>0</v>
      </c>
    </row>
    <row r="39" spans="1:3" x14ac:dyDescent="0.25">
      <c r="A39" s="2" t="s">
        <v>26</v>
      </c>
      <c r="B39" s="30">
        <f>B37/12*B35</f>
        <v>0</v>
      </c>
    </row>
  </sheetData>
  <dataValidations count="1">
    <dataValidation allowBlank="1" showInputMessage="1" showErrorMessage="1" prompt="Round up to the nearest 0.5" sqref="B17 B34" xr:uid="{660B108C-11B2-49F5-BCB7-F06A01A44244}"/>
  </dataValidations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Z60"/>
  <sheetViews>
    <sheetView showGridLines="0" workbookViewId="0">
      <selection activeCell="B2" sqref="B2"/>
    </sheetView>
  </sheetViews>
  <sheetFormatPr defaultRowHeight="15" x14ac:dyDescent="0.25"/>
  <cols>
    <col min="1" max="1" width="32.42578125" customWidth="1"/>
    <col min="2" max="2" width="10.140625" bestFit="1" customWidth="1"/>
    <col min="3" max="3" width="35.140625" customWidth="1"/>
  </cols>
  <sheetData>
    <row r="1" spans="1:26" s="2" customFormat="1" ht="18.75" x14ac:dyDescent="0.3">
      <c r="A1" s="14" t="s">
        <v>8</v>
      </c>
    </row>
    <row r="2" spans="1:26" s="2" customFormat="1" x14ac:dyDescent="0.25">
      <c r="A2" s="18" t="s">
        <v>14</v>
      </c>
      <c r="B2" s="4"/>
      <c r="C2" s="4"/>
    </row>
    <row r="3" spans="1:26" s="2" customFormat="1" x14ac:dyDescent="0.25">
      <c r="A3" s="18"/>
      <c r="B3" s="4"/>
      <c r="C3" s="4"/>
    </row>
    <row r="4" spans="1:26" s="2" customFormat="1" ht="18.75" x14ac:dyDescent="0.3">
      <c r="A4" s="15" t="s">
        <v>18</v>
      </c>
      <c r="B4" s="4"/>
      <c r="C4" s="4"/>
      <c r="D4" s="3"/>
    </row>
    <row r="5" spans="1:26" s="2" customFormat="1" x14ac:dyDescent="0.25">
      <c r="A5" s="4"/>
      <c r="B5" s="8"/>
      <c r="C5" s="4"/>
      <c r="D5" s="5"/>
    </row>
    <row r="6" spans="1:26" s="2" customFormat="1" x14ac:dyDescent="0.25">
      <c r="A6" s="4" t="s">
        <v>9</v>
      </c>
      <c r="B6" s="7">
        <v>10</v>
      </c>
      <c r="C6" s="4"/>
      <c r="D6" s="3"/>
    </row>
    <row r="7" spans="1:26" s="2" customFormat="1" x14ac:dyDescent="0.25">
      <c r="A7" s="4" t="s">
        <v>10</v>
      </c>
      <c r="B7" s="7">
        <v>80</v>
      </c>
      <c r="C7" s="4"/>
      <c r="D7" s="3"/>
    </row>
    <row r="8" spans="1:26" s="2" customFormat="1" ht="15.75" thickBot="1" x14ac:dyDescent="0.3">
      <c r="A8" s="4"/>
      <c r="B8" s="8"/>
      <c r="C8" s="4"/>
    </row>
    <row r="9" spans="1:26" s="2" customFormat="1" ht="15.75" thickBot="1" x14ac:dyDescent="0.3">
      <c r="A9" s="11" t="s">
        <v>2</v>
      </c>
      <c r="B9" s="23"/>
      <c r="C9" s="4"/>
    </row>
    <row r="10" spans="1:26" s="2" customFormat="1" ht="7.5" customHeight="1" thickBot="1" x14ac:dyDescent="0.3">
      <c r="A10" s="11"/>
      <c r="B10" s="20"/>
      <c r="C10" s="4"/>
    </row>
    <row r="11" spans="1:26" s="1" customFormat="1" ht="15.75" thickBot="1" x14ac:dyDescent="0.3">
      <c r="A11" s="11" t="s">
        <v>13</v>
      </c>
      <c r="B11" s="24"/>
      <c r="C11" s="4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" customFormat="1" x14ac:dyDescent="0.25">
      <c r="A12" s="4" t="s">
        <v>9</v>
      </c>
      <c r="B12" s="7">
        <f>IF(B11=5, B6, IF(B11&lt;5, (B11*2)))</f>
        <v>0</v>
      </c>
      <c r="C12" s="4"/>
    </row>
    <row r="13" spans="1:26" s="2" customFormat="1" x14ac:dyDescent="0.25">
      <c r="A13" s="4" t="s">
        <v>10</v>
      </c>
      <c r="B13" s="7">
        <f>B7*B9</f>
        <v>0</v>
      </c>
      <c r="C13" s="4"/>
    </row>
    <row r="14" spans="1:26" s="2" customFormat="1" ht="15.75" thickBot="1" x14ac:dyDescent="0.3">
      <c r="A14" s="4"/>
      <c r="B14" s="9"/>
      <c r="C14" s="4"/>
    </row>
    <row r="15" spans="1:26" s="2" customFormat="1" ht="15.75" thickBot="1" x14ac:dyDescent="0.3">
      <c r="A15" s="11" t="s">
        <v>17</v>
      </c>
      <c r="B15" s="22"/>
      <c r="C15" s="4"/>
    </row>
    <row r="16" spans="1:26" s="2" customFormat="1" ht="6.75" customHeight="1" thickBot="1" x14ac:dyDescent="0.3">
      <c r="A16" s="4"/>
      <c r="B16" s="9"/>
      <c r="C16" s="4"/>
    </row>
    <row r="17" spans="1:4" s="2" customFormat="1" ht="15.75" thickBot="1" x14ac:dyDescent="0.3">
      <c r="A17" s="11" t="s">
        <v>12</v>
      </c>
      <c r="B17" s="24"/>
      <c r="C17" s="4" t="s">
        <v>5</v>
      </c>
    </row>
    <row r="18" spans="1:4" s="2" customFormat="1" x14ac:dyDescent="0.25">
      <c r="A18" s="4" t="s">
        <v>11</v>
      </c>
      <c r="B18" s="25">
        <f>IFERROR(B13/B12,0)*B17</f>
        <v>0</v>
      </c>
      <c r="C18" s="4" t="s">
        <v>6</v>
      </c>
    </row>
    <row r="19" spans="1:4" s="2" customFormat="1" ht="6.75" customHeight="1" x14ac:dyDescent="0.25">
      <c r="A19" s="4"/>
      <c r="B19" s="7"/>
      <c r="C19" s="4"/>
    </row>
    <row r="20" spans="1:4" s="2" customFormat="1" x14ac:dyDescent="0.25">
      <c r="A20" s="4" t="s">
        <v>15</v>
      </c>
      <c r="B20" s="21">
        <f>IFERROR(B15/((260/5)*B11),0)*B17</f>
        <v>0</v>
      </c>
      <c r="C20" s="4"/>
    </row>
    <row r="21" spans="1:4" s="2" customFormat="1" x14ac:dyDescent="0.25">
      <c r="A21" s="4" t="s">
        <v>16</v>
      </c>
      <c r="B21" s="21">
        <f>B15-B20</f>
        <v>0</v>
      </c>
      <c r="C21" s="4"/>
    </row>
    <row r="22" spans="1:4" s="2" customFormat="1" ht="15.75" thickBot="1" x14ac:dyDescent="0.3">
      <c r="A22" s="4"/>
      <c r="B22" s="21"/>
      <c r="C22" s="4"/>
    </row>
    <row r="23" spans="1:4" s="2" customFormat="1" ht="15.75" thickBot="1" x14ac:dyDescent="0.3">
      <c r="A23" s="11" t="s">
        <v>20</v>
      </c>
      <c r="B23" s="22"/>
      <c r="C23" s="4"/>
    </row>
    <row r="24" spans="1:4" s="2" customFormat="1" x14ac:dyDescent="0.25">
      <c r="A24" s="4" t="s">
        <v>21</v>
      </c>
      <c r="B24" s="27">
        <f>B20*13.8%</f>
        <v>0</v>
      </c>
      <c r="C24" s="4"/>
    </row>
    <row r="25" spans="1:4" s="2" customFormat="1" x14ac:dyDescent="0.25">
      <c r="A25" s="4"/>
      <c r="B25" s="8"/>
      <c r="C25" s="4"/>
    </row>
    <row r="26" spans="1:4" s="2" customFormat="1" ht="18.75" x14ac:dyDescent="0.3">
      <c r="A26" s="15" t="s">
        <v>19</v>
      </c>
      <c r="B26" s="8"/>
      <c r="C26" s="4"/>
      <c r="D26" s="3"/>
    </row>
    <row r="27" spans="1:4" s="2" customFormat="1" x14ac:dyDescent="0.25">
      <c r="A27" s="4"/>
      <c r="B27" s="8"/>
      <c r="C27" s="4"/>
      <c r="D27" s="5"/>
    </row>
    <row r="28" spans="1:4" s="2" customFormat="1" x14ac:dyDescent="0.25">
      <c r="A28" s="4" t="s">
        <v>9</v>
      </c>
      <c r="B28" s="8">
        <v>10</v>
      </c>
      <c r="C28" s="4"/>
      <c r="D28" s="3"/>
    </row>
    <row r="29" spans="1:4" s="2" customFormat="1" x14ac:dyDescent="0.25">
      <c r="A29" s="4" t="s">
        <v>10</v>
      </c>
      <c r="B29" s="8">
        <v>73</v>
      </c>
      <c r="C29" s="4"/>
      <c r="D29" s="3"/>
    </row>
    <row r="30" spans="1:4" s="2" customFormat="1" ht="15.75" thickBot="1" x14ac:dyDescent="0.3">
      <c r="A30" s="4"/>
      <c r="B30" s="8"/>
      <c r="C30" s="4"/>
    </row>
    <row r="31" spans="1:4" s="2" customFormat="1" ht="15.75" thickBot="1" x14ac:dyDescent="0.3">
      <c r="A31" s="11" t="s">
        <v>2</v>
      </c>
      <c r="B31" s="23"/>
      <c r="C31" s="4"/>
    </row>
    <row r="32" spans="1:4" s="2" customFormat="1" ht="7.5" customHeight="1" thickBot="1" x14ac:dyDescent="0.3">
      <c r="A32" s="11"/>
      <c r="B32" s="20"/>
      <c r="C32" s="4"/>
    </row>
    <row r="33" spans="1:26" s="1" customFormat="1" ht="15.75" thickBot="1" x14ac:dyDescent="0.3">
      <c r="A33" s="11" t="s">
        <v>13</v>
      </c>
      <c r="B33" s="24"/>
      <c r="C33" s="4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2" customFormat="1" x14ac:dyDescent="0.25">
      <c r="A34" s="4" t="s">
        <v>9</v>
      </c>
      <c r="B34" s="7">
        <f>IF(B33=5, B28, IF(B33&lt;5, (B33*2)))</f>
        <v>0</v>
      </c>
      <c r="C34" s="4"/>
    </row>
    <row r="35" spans="1:26" s="2" customFormat="1" x14ac:dyDescent="0.25">
      <c r="A35" s="4" t="s">
        <v>10</v>
      </c>
      <c r="B35" s="25">
        <f>B29*B31</f>
        <v>0</v>
      </c>
      <c r="C35" s="4"/>
    </row>
    <row r="36" spans="1:26" s="2" customFormat="1" ht="15.75" thickBot="1" x14ac:dyDescent="0.3">
      <c r="A36" s="4"/>
      <c r="B36" s="9"/>
      <c r="C36" s="4"/>
    </row>
    <row r="37" spans="1:26" s="2" customFormat="1" ht="15.75" thickBot="1" x14ac:dyDescent="0.3">
      <c r="A37" s="11" t="s">
        <v>17</v>
      </c>
      <c r="B37" s="22"/>
      <c r="C37" s="4"/>
    </row>
    <row r="38" spans="1:26" s="2" customFormat="1" ht="6.75" customHeight="1" thickBot="1" x14ac:dyDescent="0.3">
      <c r="A38" s="4"/>
      <c r="B38" s="9"/>
      <c r="C38" s="4"/>
    </row>
    <row r="39" spans="1:26" s="2" customFormat="1" ht="15.75" thickBot="1" x14ac:dyDescent="0.3">
      <c r="A39" s="11" t="s">
        <v>12</v>
      </c>
      <c r="B39" s="24"/>
      <c r="C39" s="4" t="s">
        <v>5</v>
      </c>
    </row>
    <row r="40" spans="1:26" s="2" customFormat="1" x14ac:dyDescent="0.25">
      <c r="A40" s="4" t="s">
        <v>11</v>
      </c>
      <c r="B40" s="25">
        <f>IFERROR(B35/B34,0)*B39</f>
        <v>0</v>
      </c>
      <c r="C40" s="4" t="s">
        <v>6</v>
      </c>
    </row>
    <row r="41" spans="1:26" s="2" customFormat="1" ht="6.75" customHeight="1" x14ac:dyDescent="0.25">
      <c r="A41" s="4"/>
      <c r="B41" s="7"/>
      <c r="C41" s="4"/>
    </row>
    <row r="42" spans="1:26" s="2" customFormat="1" x14ac:dyDescent="0.25">
      <c r="A42" s="4" t="s">
        <v>15</v>
      </c>
      <c r="B42" s="21">
        <f>IFERROR(B37/((260/5)*B33),0)*B39</f>
        <v>0</v>
      </c>
      <c r="C42" s="4"/>
    </row>
    <row r="43" spans="1:26" s="2" customFormat="1" x14ac:dyDescent="0.25">
      <c r="A43" s="4" t="s">
        <v>16</v>
      </c>
      <c r="B43" s="21">
        <f>B37-B42</f>
        <v>0</v>
      </c>
      <c r="C43" s="4"/>
    </row>
    <row r="44" spans="1:26" s="2" customFormat="1" ht="15.75" thickBot="1" x14ac:dyDescent="0.3"/>
    <row r="45" spans="1:26" s="2" customFormat="1" ht="15.75" thickBot="1" x14ac:dyDescent="0.3">
      <c r="A45" s="11" t="s">
        <v>20</v>
      </c>
      <c r="B45" s="22"/>
      <c r="C45" s="4"/>
    </row>
    <row r="46" spans="1:26" s="2" customFormat="1" x14ac:dyDescent="0.25">
      <c r="A46" s="4" t="s">
        <v>21</v>
      </c>
      <c r="B46" s="27">
        <f>B42*13.8%</f>
        <v>0</v>
      </c>
      <c r="C46" s="4"/>
    </row>
    <row r="47" spans="1:26" s="2" customFormat="1" x14ac:dyDescent="0.25"/>
    <row r="48" spans="1:2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Leave</vt:lpstr>
      <vt:lpstr>Annual Leave - part year</vt:lpstr>
      <vt:lpstr>Purchase of Annual Leave</vt:lpstr>
      <vt:lpstr>'Annual Leave'!Print_Area</vt:lpstr>
      <vt:lpstr>'Annual Leave - part year'!Print_Area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Traceyss</dc:creator>
  <cp:lastModifiedBy>White, Susan</cp:lastModifiedBy>
  <cp:lastPrinted>2015-07-23T14:30:47Z</cp:lastPrinted>
  <dcterms:created xsi:type="dcterms:W3CDTF">2015-07-23T08:43:45Z</dcterms:created>
  <dcterms:modified xsi:type="dcterms:W3CDTF">2023-03-02T19:39:34Z</dcterms:modified>
</cp:coreProperties>
</file>